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 file-with formula\Budget excel-youtube\"/>
    </mc:Choice>
  </mc:AlternateContent>
  <xr:revisionPtr revIDLastSave="0" documentId="13_ncr:1_{97B70430-250C-4E74-91D0-20C73A2F3A1E}" xr6:coauthVersionLast="47" xr6:coauthVersionMax="47" xr10:uidLastSave="{00000000-0000-0000-0000-000000000000}"/>
  <bookViews>
    <workbookView xWindow="28680" yWindow="-120" windowWidth="29040" windowHeight="15840" activeTab="1" xr2:uid="{91AA68F3-9827-4BDE-9B09-575380562D52}"/>
  </bookViews>
  <sheets>
    <sheet name="Daily Bank" sheetId="1" r:id="rId1"/>
    <sheet name="Prior Week Comparison" sheetId="2" r:id="rId2"/>
    <sheet name="Sheet1" sheetId="3" r:id="rId3"/>
  </sheets>
  <definedNames>
    <definedName name="_xlnm._FilterDatabase" localSheetId="0" hidden="1">'Daily Bank'!$A$8:$K$46</definedName>
    <definedName name="_xlnm._FilterDatabase" localSheetId="1" hidden="1">'Prior Week Comparison'!$A$21:$N$22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3" i="1"/>
  <c r="N2" i="1" s="1"/>
  <c r="M3" i="1"/>
  <c r="M2" i="1" s="1"/>
  <c r="L3" i="1"/>
  <c r="L2" i="1" s="1"/>
  <c r="K3" i="1"/>
  <c r="K2" i="1" s="1"/>
  <c r="J3" i="1"/>
  <c r="J2" i="1" s="1"/>
  <c r="I3" i="1"/>
  <c r="I2" i="1" s="1"/>
  <c r="H3" i="1"/>
  <c r="H2" i="1" s="1"/>
  <c r="G3" i="1"/>
  <c r="G2" i="1" s="1"/>
  <c r="P44" i="1"/>
  <c r="O44" i="1"/>
  <c r="N44" i="1"/>
  <c r="M44" i="1"/>
  <c r="L44" i="1"/>
  <c r="K44" i="1"/>
  <c r="J44" i="1"/>
  <c r="I44" i="1"/>
  <c r="H44" i="1"/>
  <c r="I9" i="1"/>
  <c r="J9" i="1" s="1"/>
  <c r="K9" i="1" s="1"/>
  <c r="L9" i="1" s="1"/>
  <c r="H9" i="1"/>
  <c r="G9" i="1"/>
  <c r="I14" i="2"/>
  <c r="H14" i="2"/>
  <c r="N19" i="2"/>
  <c r="M19" i="2"/>
  <c r="L19" i="2"/>
  <c r="K19" i="2"/>
  <c r="J19" i="2"/>
  <c r="I19" i="2"/>
  <c r="H19" i="2"/>
  <c r="G19" i="2"/>
  <c r="F19" i="2"/>
  <c r="E19" i="2"/>
  <c r="D19" i="2"/>
  <c r="N47" i="2"/>
  <c r="M47" i="2"/>
  <c r="L47" i="2"/>
  <c r="K47" i="2"/>
  <c r="J47" i="2"/>
  <c r="I47" i="2"/>
  <c r="H47" i="2"/>
  <c r="G47" i="2"/>
  <c r="F47" i="2"/>
  <c r="E47" i="2"/>
  <c r="D47" i="2"/>
  <c r="C47" i="2"/>
  <c r="N40" i="2"/>
  <c r="M40" i="2"/>
  <c r="L40" i="2"/>
  <c r="K40" i="2"/>
  <c r="J40" i="2"/>
  <c r="I40" i="2"/>
  <c r="H40" i="2"/>
  <c r="G40" i="2"/>
  <c r="F40" i="2"/>
  <c r="E40" i="2"/>
  <c r="D40" i="2"/>
  <c r="C40" i="2"/>
  <c r="N33" i="2"/>
  <c r="M33" i="2"/>
  <c r="L33" i="2"/>
  <c r="K33" i="2"/>
  <c r="J33" i="2"/>
  <c r="I33" i="2"/>
  <c r="H33" i="2"/>
  <c r="G33" i="2"/>
  <c r="F33" i="2"/>
  <c r="E33" i="2"/>
  <c r="D33" i="2"/>
  <c r="C33" i="2"/>
  <c r="L46" i="2"/>
  <c r="K46" i="2"/>
  <c r="D46" i="2"/>
  <c r="C46" i="2"/>
  <c r="N45" i="2"/>
  <c r="N46" i="2" s="1"/>
  <c r="M45" i="2"/>
  <c r="M46" i="2" s="1"/>
  <c r="L45" i="2"/>
  <c r="K45" i="2"/>
  <c r="J45" i="2"/>
  <c r="J46" i="2" s="1"/>
  <c r="I45" i="2"/>
  <c r="I46" i="2" s="1"/>
  <c r="H45" i="2"/>
  <c r="H46" i="2" s="1"/>
  <c r="G45" i="2"/>
  <c r="F45" i="2"/>
  <c r="F46" i="2" s="1"/>
  <c r="E45" i="2"/>
  <c r="E46" i="2" s="1"/>
  <c r="D45" i="2"/>
  <c r="C45" i="2"/>
  <c r="G42" i="2"/>
  <c r="F42" i="2"/>
  <c r="E42" i="2"/>
  <c r="D42" i="2"/>
  <c r="C42" i="2"/>
  <c r="N26" i="2"/>
  <c r="M26" i="2"/>
  <c r="L26" i="2"/>
  <c r="K26" i="2"/>
  <c r="J26" i="2"/>
  <c r="I26" i="2"/>
  <c r="H26" i="2"/>
  <c r="G26" i="2"/>
  <c r="F26" i="2"/>
  <c r="E26" i="2"/>
  <c r="D26" i="2"/>
  <c r="C26" i="2"/>
  <c r="L39" i="2"/>
  <c r="D39" i="2"/>
  <c r="N38" i="2"/>
  <c r="N39" i="2" s="1"/>
  <c r="M38" i="2"/>
  <c r="M39" i="2" s="1"/>
  <c r="L38" i="2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C38" i="2"/>
  <c r="C39" i="2" s="1"/>
  <c r="G35" i="2"/>
  <c r="F35" i="2"/>
  <c r="E35" i="2"/>
  <c r="D35" i="2"/>
  <c r="C35" i="2"/>
  <c r="L32" i="2"/>
  <c r="D32" i="2"/>
  <c r="N31" i="2"/>
  <c r="N32" i="2" s="1"/>
  <c r="M31" i="2"/>
  <c r="M32" i="2" s="1"/>
  <c r="L31" i="2"/>
  <c r="K31" i="2"/>
  <c r="K32" i="2" s="1"/>
  <c r="J31" i="2"/>
  <c r="J32" i="2" s="1"/>
  <c r="I31" i="2"/>
  <c r="I32" i="2" s="1"/>
  <c r="H31" i="2"/>
  <c r="H32" i="2" s="1"/>
  <c r="G31" i="2"/>
  <c r="G32" i="2" s="1"/>
  <c r="F31" i="2"/>
  <c r="F32" i="2" s="1"/>
  <c r="E31" i="2"/>
  <c r="E32" i="2" s="1"/>
  <c r="D31" i="2"/>
  <c r="C31" i="2"/>
  <c r="C32" i="2" s="1"/>
  <c r="G28" i="2"/>
  <c r="F28" i="2"/>
  <c r="E28" i="2"/>
  <c r="D28" i="2"/>
  <c r="C28" i="2"/>
  <c r="I25" i="2"/>
  <c r="H25" i="2"/>
  <c r="G25" i="2"/>
  <c r="N24" i="2"/>
  <c r="N25" i="2" s="1"/>
  <c r="M24" i="2"/>
  <c r="M25" i="2" s="1"/>
  <c r="L24" i="2"/>
  <c r="L25" i="2" s="1"/>
  <c r="K24" i="2"/>
  <c r="K25" i="2" s="1"/>
  <c r="J24" i="2"/>
  <c r="J25" i="2" s="1"/>
  <c r="I24" i="2"/>
  <c r="H24" i="2"/>
  <c r="G24" i="2"/>
  <c r="F24" i="2"/>
  <c r="F25" i="2" s="1"/>
  <c r="E24" i="2"/>
  <c r="E25" i="2" s="1"/>
  <c r="D24" i="2"/>
  <c r="D25" i="2" s="1"/>
  <c r="C21" i="2"/>
  <c r="J18" i="2"/>
  <c r="N17" i="2"/>
  <c r="N18" i="2" s="1"/>
  <c r="M17" i="2"/>
  <c r="M18" i="2" s="1"/>
  <c r="L17" i="2"/>
  <c r="L18" i="2" s="1"/>
  <c r="K17" i="2"/>
  <c r="K18" i="2" s="1"/>
  <c r="J17" i="2"/>
  <c r="I17" i="2"/>
  <c r="J14" i="2"/>
  <c r="K14" i="2" s="1"/>
  <c r="H4" i="1"/>
  <c r="I4" i="1" s="1"/>
  <c r="J4" i="1" s="1"/>
  <c r="K4" i="1" s="1"/>
  <c r="L4" i="1" s="1"/>
  <c r="M4" i="1" s="1"/>
  <c r="N4" i="1" s="1"/>
  <c r="O4" i="1" s="1"/>
  <c r="P4" i="1" s="1"/>
  <c r="L16" i="1" l="1"/>
  <c r="L6" i="1" s="1"/>
  <c r="M9" i="1"/>
  <c r="G46" i="2"/>
  <c r="C24" i="2"/>
  <c r="C25" i="2" s="1"/>
  <c r="L14" i="2"/>
  <c r="K21" i="2"/>
  <c r="K28" i="2" s="1"/>
  <c r="K35" i="2" s="1"/>
  <c r="K42" i="2" s="1"/>
  <c r="I18" i="2"/>
  <c r="J21" i="2"/>
  <c r="J28" i="2" s="1"/>
  <c r="J35" i="2" s="1"/>
  <c r="J42" i="2" s="1"/>
  <c r="N9" i="1" l="1"/>
  <c r="M16" i="1"/>
  <c r="M6" i="1" s="1"/>
  <c r="M14" i="2"/>
  <c r="M21" i="2" s="1"/>
  <c r="M28" i="2" s="1"/>
  <c r="M35" i="2" s="1"/>
  <c r="M42" i="2" s="1"/>
  <c r="L21" i="2"/>
  <c r="L28" i="2" s="1"/>
  <c r="L35" i="2" s="1"/>
  <c r="L42" i="2" s="1"/>
  <c r="O9" i="1" l="1"/>
  <c r="N16" i="1"/>
  <c r="N6" i="1" s="1"/>
  <c r="G21" i="2"/>
  <c r="F21" i="2"/>
  <c r="E21" i="2"/>
  <c r="D21" i="2"/>
  <c r="K16" i="1"/>
  <c r="K6" i="1" s="1"/>
  <c r="J16" i="1"/>
  <c r="J6" i="1" s="1"/>
  <c r="I16" i="1"/>
  <c r="I6" i="1" s="1"/>
  <c r="H16" i="1"/>
  <c r="H6" i="1" s="1"/>
  <c r="G16" i="1"/>
  <c r="G6" i="1" s="1"/>
  <c r="O16" i="1" l="1"/>
  <c r="P9" i="1"/>
  <c r="P16" i="1" s="1"/>
  <c r="H17" i="2"/>
  <c r="H18" i="2" s="1"/>
  <c r="G17" i="2"/>
  <c r="G18" i="2" s="1"/>
  <c r="F17" i="2"/>
  <c r="F18" i="2" s="1"/>
  <c r="E17" i="2"/>
  <c r="E18" i="2" s="1"/>
  <c r="D17" i="2"/>
  <c r="G44" i="1"/>
  <c r="D18" i="2" l="1"/>
  <c r="C17" i="2" l="1"/>
  <c r="D14" i="2"/>
  <c r="E14" i="2" s="1"/>
  <c r="F14" i="2" s="1"/>
  <c r="G14" i="2" s="1"/>
  <c r="C18" i="2" l="1"/>
  <c r="C19" i="2"/>
</calcChain>
</file>

<file path=xl/sharedStrings.xml><?xml version="1.0" encoding="utf-8"?>
<sst xmlns="http://schemas.openxmlformats.org/spreadsheetml/2006/main" count="233" uniqueCount="63">
  <si>
    <t>M</t>
  </si>
  <si>
    <t>Daily Cash Flow Projections</t>
  </si>
  <si>
    <t>Projected</t>
  </si>
  <si>
    <t>Actual</t>
  </si>
  <si>
    <t>Total Cash Position</t>
  </si>
  <si>
    <t>Balance</t>
  </si>
  <si>
    <t>Beginning Balance</t>
  </si>
  <si>
    <t>Cat</t>
  </si>
  <si>
    <t>3rdP</t>
  </si>
  <si>
    <t>Transfer From Seamless</t>
  </si>
  <si>
    <t>Transfer From Grubhub</t>
  </si>
  <si>
    <t>Transfer From Other</t>
  </si>
  <si>
    <t>CSH</t>
  </si>
  <si>
    <t>CC</t>
  </si>
  <si>
    <t>Utilities</t>
  </si>
  <si>
    <t>Bank Fees</t>
  </si>
  <si>
    <t>Bank - LoC Interest</t>
  </si>
  <si>
    <t>Other Inflow (Outflow)</t>
  </si>
  <si>
    <t>Ending Balance</t>
  </si>
  <si>
    <t>Cash Deposit from Stores</t>
  </si>
  <si>
    <t>Fees</t>
  </si>
  <si>
    <t>Other</t>
  </si>
  <si>
    <t>Grubhub</t>
  </si>
  <si>
    <t>Level Up deposits</t>
  </si>
  <si>
    <t>Credit card deposits</t>
  </si>
  <si>
    <t>EZ Cater</t>
  </si>
  <si>
    <t>Ritual</t>
  </si>
  <si>
    <t>DoorDash</t>
  </si>
  <si>
    <t>Uber Eats</t>
  </si>
  <si>
    <t>Sharebite</t>
  </si>
  <si>
    <t>Credit card /LU fees</t>
  </si>
  <si>
    <t>TI</t>
  </si>
  <si>
    <t>TI receipts</t>
  </si>
  <si>
    <t>House / remote deposits</t>
  </si>
  <si>
    <t>APCK</t>
  </si>
  <si>
    <t>AP checks</t>
  </si>
  <si>
    <t>AP checks - COGS / Paper</t>
  </si>
  <si>
    <t>AP checks - Doordash</t>
  </si>
  <si>
    <t>AP checks - Taxes</t>
  </si>
  <si>
    <t>Insurance</t>
  </si>
  <si>
    <t>Telecommunication</t>
  </si>
  <si>
    <t>Prior Week</t>
  </si>
  <si>
    <t>Delta</t>
  </si>
  <si>
    <t>% Over / Under</t>
  </si>
  <si>
    <t>Cumulative  Delta</t>
  </si>
  <si>
    <t>T</t>
  </si>
  <si>
    <t>W</t>
  </si>
  <si>
    <t>TH</t>
  </si>
  <si>
    <t>F</t>
  </si>
  <si>
    <t/>
  </si>
  <si>
    <t>Cash Comparison - Projections vs. Actuals</t>
  </si>
  <si>
    <t>Date</t>
  </si>
  <si>
    <t>Summary of Prior Week - Cash Inflows / Revenue</t>
  </si>
  <si>
    <t>Includes Transfer from Seamless, Transfer from Other, Credit Card Deposits, Store Cash Deposits</t>
  </si>
  <si>
    <t>Seamless, Grubhub, Other</t>
  </si>
  <si>
    <t>Project</t>
  </si>
  <si>
    <t>Total - SUM ALL</t>
  </si>
  <si>
    <t>Credit Card</t>
  </si>
  <si>
    <t>Cash Deposit</t>
  </si>
  <si>
    <t>Bank -1</t>
  </si>
  <si>
    <t>Bank -2</t>
  </si>
  <si>
    <t>(Sunday)</t>
  </si>
  <si>
    <t>AP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</si>
</sst>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;@"/>
    <numFmt numFmtId="165" formatCode="&quot;$&quot;###,###,##0_);\(&quot;$&quot;###,###,##0\);&quot;$&quot;\-_)"/>
    <numFmt numFmtId="166" formatCode="0%_);\(0%\);0%_);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164" fontId="5" fillId="0" borderId="0" xfId="0" applyNumberFormat="1" applyFont="1" applyAlignment="1">
      <alignment horizontal="centerContinuous"/>
    </xf>
    <xf numFmtId="0" fontId="0" fillId="2" borderId="0" xfId="0" applyFill="1"/>
    <xf numFmtId="43" fontId="1" fillId="3" borderId="0" xfId="0" quotePrefix="1" applyNumberFormat="1" applyFont="1" applyFill="1"/>
    <xf numFmtId="165" fontId="6" fillId="2" borderId="0" xfId="0" applyNumberFormat="1" applyFont="1" applyFill="1"/>
    <xf numFmtId="165" fontId="6" fillId="2" borderId="1" xfId="0" applyNumberFormat="1" applyFont="1" applyFill="1" applyBorder="1"/>
    <xf numFmtId="165" fontId="0" fillId="2" borderId="0" xfId="0" applyNumberFormat="1" applyFill="1"/>
    <xf numFmtId="0" fontId="7" fillId="4" borderId="0" xfId="0" applyFont="1" applyFill="1"/>
    <xf numFmtId="165" fontId="3" fillId="4" borderId="0" xfId="0" applyNumberFormat="1" applyFont="1" applyFill="1"/>
    <xf numFmtId="0" fontId="0" fillId="0" borderId="2" xfId="0" applyBorder="1"/>
    <xf numFmtId="0" fontId="8" fillId="0" borderId="0" xfId="0" applyFont="1"/>
    <xf numFmtId="166" fontId="8" fillId="0" borderId="0" xfId="0" applyNumberFormat="1" applyFont="1" applyAlignment="1">
      <alignment horizontal="right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5" borderId="0" xfId="0" applyFill="1"/>
    <xf numFmtId="43" fontId="0" fillId="0" borderId="0" xfId="1" applyFont="1"/>
    <xf numFmtId="0" fontId="2" fillId="0" borderId="0" xfId="0" applyFont="1"/>
    <xf numFmtId="165" fontId="0" fillId="0" borderId="4" xfId="0" applyNumberFormat="1" applyBorder="1"/>
    <xf numFmtId="2" fontId="2" fillId="0" borderId="0" xfId="0" applyNumberFormat="1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0" fillId="6" borderId="0" xfId="0" applyFill="1"/>
    <xf numFmtId="43" fontId="2" fillId="0" borderId="0" xfId="1" applyFont="1"/>
    <xf numFmtId="43" fontId="2" fillId="0" borderId="4" xfId="1" applyFont="1" applyBorder="1"/>
    <xf numFmtId="0" fontId="0" fillId="0" borderId="5" xfId="0" applyBorder="1"/>
    <xf numFmtId="164" fontId="10" fillId="7" borderId="6" xfId="0" applyNumberFormat="1" applyFont="1" applyFill="1" applyBorder="1" applyAlignment="1">
      <alignment horizontal="centerContinuous"/>
    </xf>
    <xf numFmtId="0" fontId="11" fillId="0" borderId="0" xfId="0" applyFont="1"/>
    <xf numFmtId="0" fontId="4" fillId="6" borderId="0" xfId="0" applyFont="1" applyFill="1"/>
    <xf numFmtId="0" fontId="12" fillId="7" borderId="3" xfId="0" applyFont="1" applyFill="1" applyBorder="1"/>
    <xf numFmtId="164" fontId="5" fillId="0" borderId="0" xfId="0" applyNumberFormat="1" applyFont="1" applyFill="1" applyAlignment="1">
      <alignment horizontal="centerContinuous"/>
    </xf>
    <xf numFmtId="164" fontId="5" fillId="0" borderId="1" xfId="0" applyNumberFormat="1" applyFont="1" applyFill="1" applyBorder="1" applyAlignment="1">
      <alignment horizontal="centerContinuous"/>
    </xf>
    <xf numFmtId="164" fontId="0" fillId="0" borderId="0" xfId="0" applyNumberFormat="1" applyFont="1" applyBorder="1" applyAlignment="1">
      <alignment horizontal="centerContinuous"/>
    </xf>
    <xf numFmtId="164" fontId="5" fillId="0" borderId="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centerContinuous"/>
    </xf>
    <xf numFmtId="0" fontId="1" fillId="0" borderId="0" xfId="0" applyFont="1"/>
    <xf numFmtId="0" fontId="1" fillId="0" borderId="3" xfId="0" applyFont="1" applyBorder="1"/>
    <xf numFmtId="167" fontId="9" fillId="2" borderId="0" xfId="1" quotePrefix="1" applyNumberFormat="1" applyFont="1" applyFill="1" applyAlignment="1">
      <alignment horizontal="center"/>
    </xf>
    <xf numFmtId="167" fontId="1" fillId="0" borderId="0" xfId="1" quotePrefix="1" applyNumberFormat="1" applyFont="1" applyFill="1" applyAlignment="1">
      <alignment horizontal="center"/>
    </xf>
    <xf numFmtId="167" fontId="9" fillId="0" borderId="0" xfId="1" quotePrefix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FFFFCC"/>
      <color rgb="FF66FF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F3CB-5E81-482E-AF4F-26E151762204}">
  <dimension ref="A1:P44"/>
  <sheetViews>
    <sheetView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N2" sqref="N2"/>
    </sheetView>
  </sheetViews>
  <sheetFormatPr defaultRowHeight="15" x14ac:dyDescent="0.25"/>
  <cols>
    <col min="2" max="2" width="3" customWidth="1"/>
    <col min="5" max="5" width="9.140625" customWidth="1"/>
    <col min="6" max="6" width="4.140625" customWidth="1"/>
    <col min="7" max="7" width="14.28515625" style="13" bestFit="1" customWidth="1"/>
    <col min="8" max="11" width="14.28515625" bestFit="1" customWidth="1"/>
    <col min="12" max="12" width="14.28515625" style="13" bestFit="1" customWidth="1"/>
    <col min="13" max="16" width="14.28515625" bestFit="1" customWidth="1"/>
  </cols>
  <sheetData>
    <row r="1" spans="1:16" x14ac:dyDescent="0.25">
      <c r="B1" t="s">
        <v>1</v>
      </c>
      <c r="G1" s="13" t="s">
        <v>0</v>
      </c>
      <c r="H1" t="s">
        <v>45</v>
      </c>
      <c r="I1" t="s">
        <v>46</v>
      </c>
      <c r="J1" t="s">
        <v>47</v>
      </c>
      <c r="K1" t="s">
        <v>48</v>
      </c>
      <c r="L1" s="13" t="s">
        <v>0</v>
      </c>
      <c r="M1" t="s">
        <v>45</v>
      </c>
      <c r="N1" t="s">
        <v>46</v>
      </c>
      <c r="O1" t="s">
        <v>47</v>
      </c>
      <c r="P1" t="s">
        <v>48</v>
      </c>
    </row>
    <row r="2" spans="1:16" x14ac:dyDescent="0.25">
      <c r="G2" s="38" t="str">
        <f ca="1">IF((G3="Actual"),"Projected", "")</f>
        <v>Projected</v>
      </c>
      <c r="H2" s="38" t="str">
        <f t="shared" ref="H2:P2" ca="1" si="0">IF((H3="Actual"),"Projected", "")</f>
        <v>Projected</v>
      </c>
      <c r="I2" s="38" t="str">
        <f t="shared" ca="1" si="0"/>
        <v>Projected</v>
      </c>
      <c r="J2" s="38" t="str">
        <f t="shared" ca="1" si="0"/>
        <v>Projected</v>
      </c>
      <c r="K2" s="38" t="str">
        <f t="shared" ca="1" si="0"/>
        <v>Projected</v>
      </c>
      <c r="L2" s="38" t="str">
        <f t="shared" ca="1" si="0"/>
        <v>Projected</v>
      </c>
      <c r="M2" s="38" t="str">
        <f t="shared" ca="1" si="0"/>
        <v>Projected</v>
      </c>
      <c r="N2" s="38" t="str">
        <f t="shared" ca="1" si="0"/>
        <v>Projected</v>
      </c>
      <c r="O2" s="38" t="str">
        <f t="shared" si="0"/>
        <v/>
      </c>
      <c r="P2" s="38" t="str">
        <f t="shared" si="0"/>
        <v/>
      </c>
    </row>
    <row r="3" spans="1:16" x14ac:dyDescent="0.25">
      <c r="G3" s="37" t="str">
        <f ca="1">IF((G4&lt;NOW()-1),"Actual","Projected")</f>
        <v>Actual</v>
      </c>
      <c r="H3" s="37" t="str">
        <f t="shared" ref="H3:R3" ca="1" si="1">IF((H4&lt;NOW()-1),"Actual","Projected")</f>
        <v>Actual</v>
      </c>
      <c r="I3" s="37" t="str">
        <f t="shared" ca="1" si="1"/>
        <v>Actual</v>
      </c>
      <c r="J3" s="37" t="str">
        <f t="shared" ca="1" si="1"/>
        <v>Actual</v>
      </c>
      <c r="K3" s="37" t="str">
        <f t="shared" ca="1" si="1"/>
        <v>Actual</v>
      </c>
      <c r="L3" s="37" t="str">
        <f t="shared" ca="1" si="1"/>
        <v>Actual</v>
      </c>
      <c r="M3" s="37" t="str">
        <f t="shared" ca="1" si="1"/>
        <v>Actual</v>
      </c>
      <c r="N3" s="37" t="str">
        <f t="shared" ca="1" si="1"/>
        <v>Actual</v>
      </c>
      <c r="O3" s="39" t="s">
        <v>55</v>
      </c>
      <c r="P3" s="39" t="s">
        <v>55</v>
      </c>
    </row>
    <row r="4" spans="1:16" ht="17.25" x14ac:dyDescent="0.4">
      <c r="G4" s="1">
        <v>45649</v>
      </c>
      <c r="H4" s="14">
        <f>G4+1</f>
        <v>45650</v>
      </c>
      <c r="I4" s="14">
        <f>H4+1</f>
        <v>45651</v>
      </c>
      <c r="J4" s="14">
        <f>I4+1</f>
        <v>45652</v>
      </c>
      <c r="K4" s="14">
        <f>J4+1</f>
        <v>45653</v>
      </c>
      <c r="L4" s="32">
        <f>K4+3</f>
        <v>45656</v>
      </c>
      <c r="M4" s="14">
        <f>L4+1</f>
        <v>45657</v>
      </c>
      <c r="N4" s="14">
        <f>M4+1</f>
        <v>45658</v>
      </c>
      <c r="O4" s="14">
        <f>N4+1</f>
        <v>45659</v>
      </c>
      <c r="P4" s="14">
        <f>O4+1</f>
        <v>45660</v>
      </c>
    </row>
    <row r="5" spans="1:16" x14ac:dyDescent="0.25"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1:16" x14ac:dyDescent="0.25">
      <c r="E6" t="s">
        <v>4</v>
      </c>
      <c r="G6" s="16">
        <f>G16+G44</f>
        <v>38734</v>
      </c>
      <c r="H6" s="16">
        <f t="shared" ref="H6:P6" si="2">H16+H44</f>
        <v>45017</v>
      </c>
      <c r="I6" s="16">
        <f t="shared" si="2"/>
        <v>42611</v>
      </c>
      <c r="J6" s="16">
        <f t="shared" si="2"/>
        <v>28196</v>
      </c>
      <c r="K6" s="16">
        <f t="shared" si="2"/>
        <v>42997</v>
      </c>
      <c r="L6" s="16">
        <f t="shared" si="2"/>
        <v>38734</v>
      </c>
      <c r="M6" s="16">
        <f t="shared" si="2"/>
        <v>45017</v>
      </c>
      <c r="N6" s="16">
        <f t="shared" si="2"/>
        <v>42611</v>
      </c>
      <c r="O6" s="16"/>
      <c r="P6" s="16"/>
    </row>
    <row r="7" spans="1:16" x14ac:dyDescent="0.25"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35" t="s">
        <v>7</v>
      </c>
      <c r="B8" t="s">
        <v>59</v>
      </c>
      <c r="G8" s="16" t="s">
        <v>5</v>
      </c>
      <c r="H8" s="16" t="s">
        <v>5</v>
      </c>
      <c r="I8" s="16" t="s">
        <v>5</v>
      </c>
      <c r="J8" s="16" t="s">
        <v>5</v>
      </c>
      <c r="K8" s="16" t="s">
        <v>5</v>
      </c>
      <c r="L8" s="16" t="s">
        <v>5</v>
      </c>
      <c r="M8" s="16" t="s">
        <v>5</v>
      </c>
      <c r="N8" s="16" t="s">
        <v>5</v>
      </c>
      <c r="O8" s="16" t="s">
        <v>5</v>
      </c>
      <c r="P8" s="16" t="s">
        <v>5</v>
      </c>
    </row>
    <row r="9" spans="1:16" s="17" customFormat="1" x14ac:dyDescent="0.25">
      <c r="B9" s="17" t="s">
        <v>6</v>
      </c>
      <c r="G9" s="19">
        <f>G44</f>
        <v>16817</v>
      </c>
      <c r="H9" s="19">
        <f>G9</f>
        <v>16817</v>
      </c>
      <c r="I9" s="19">
        <f t="shared" ref="I9:P9" si="3">H9</f>
        <v>16817</v>
      </c>
      <c r="J9" s="19">
        <f t="shared" si="3"/>
        <v>16817</v>
      </c>
      <c r="K9" s="19">
        <f t="shared" si="3"/>
        <v>16817</v>
      </c>
      <c r="L9" s="19">
        <f t="shared" si="3"/>
        <v>16817</v>
      </c>
      <c r="M9" s="19">
        <f t="shared" si="3"/>
        <v>16817</v>
      </c>
      <c r="N9" s="19">
        <f t="shared" si="3"/>
        <v>16817</v>
      </c>
      <c r="O9" s="19">
        <f t="shared" si="3"/>
        <v>16817</v>
      </c>
      <c r="P9" s="19">
        <f t="shared" si="3"/>
        <v>16817</v>
      </c>
    </row>
    <row r="10" spans="1:16" x14ac:dyDescent="0.25">
      <c r="A10" s="15" t="s">
        <v>8</v>
      </c>
      <c r="C10" s="15" t="s">
        <v>9</v>
      </c>
      <c r="D10" s="15"/>
      <c r="G10" s="16">
        <v>2500</v>
      </c>
      <c r="H10" s="16">
        <v>2800</v>
      </c>
      <c r="I10" s="16">
        <v>2000</v>
      </c>
      <c r="J10" s="16">
        <v>3000</v>
      </c>
      <c r="K10" s="16">
        <v>2500</v>
      </c>
      <c r="L10" s="16">
        <v>2500</v>
      </c>
      <c r="M10" s="16">
        <v>2800</v>
      </c>
      <c r="N10" s="16">
        <v>2000</v>
      </c>
      <c r="O10" s="16">
        <v>3000</v>
      </c>
      <c r="P10" s="16">
        <v>2500</v>
      </c>
    </row>
    <row r="11" spans="1:16" x14ac:dyDescent="0.25">
      <c r="A11" s="15" t="s">
        <v>8</v>
      </c>
      <c r="C11" s="15" t="s">
        <v>10</v>
      </c>
      <c r="D11" s="15"/>
      <c r="G11" s="16">
        <v>2600</v>
      </c>
      <c r="H11" s="16">
        <v>2300</v>
      </c>
      <c r="I11" s="16">
        <v>1800</v>
      </c>
      <c r="J11" s="16">
        <v>2600</v>
      </c>
      <c r="K11" s="16">
        <v>2700</v>
      </c>
      <c r="L11" s="16">
        <v>2600</v>
      </c>
      <c r="M11" s="16">
        <v>2300</v>
      </c>
      <c r="N11" s="16">
        <v>1800</v>
      </c>
      <c r="O11" s="16">
        <v>2600</v>
      </c>
      <c r="P11" s="16">
        <v>2700</v>
      </c>
    </row>
    <row r="12" spans="1:16" x14ac:dyDescent="0.25">
      <c r="A12" s="15" t="s">
        <v>8</v>
      </c>
      <c r="C12" s="15" t="s">
        <v>11</v>
      </c>
      <c r="D12" s="15"/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x14ac:dyDescent="0.25">
      <c r="C13" t="s">
        <v>15</v>
      </c>
      <c r="G13" s="13">
        <v>0</v>
      </c>
      <c r="H13">
        <v>0</v>
      </c>
      <c r="I13">
        <v>0</v>
      </c>
      <c r="J13">
        <v>0</v>
      </c>
      <c r="K13">
        <v>-225</v>
      </c>
      <c r="L13" s="13">
        <v>0</v>
      </c>
      <c r="M13">
        <v>0</v>
      </c>
      <c r="N13">
        <v>0</v>
      </c>
      <c r="O13">
        <v>0</v>
      </c>
      <c r="P13">
        <v>-225</v>
      </c>
    </row>
    <row r="14" spans="1:16" x14ac:dyDescent="0.25">
      <c r="C14" t="s">
        <v>16</v>
      </c>
      <c r="G14" s="13">
        <v>0</v>
      </c>
      <c r="H14">
        <v>0</v>
      </c>
      <c r="I14">
        <v>0</v>
      </c>
      <c r="J14">
        <v>0</v>
      </c>
      <c r="K14">
        <v>0</v>
      </c>
      <c r="L14" s="13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C15" t="s">
        <v>17</v>
      </c>
    </row>
    <row r="16" spans="1:16" s="17" customFormat="1" x14ac:dyDescent="0.25">
      <c r="B16" s="23" t="s">
        <v>18</v>
      </c>
      <c r="C16" s="23"/>
      <c r="D16" s="23"/>
      <c r="E16" s="23"/>
      <c r="F16" s="23"/>
      <c r="G16" s="24">
        <f>SUM(G9:G15)</f>
        <v>21917</v>
      </c>
      <c r="H16" s="24">
        <f t="shared" ref="H16:K16" si="4">SUM(H9:H15)</f>
        <v>21917</v>
      </c>
      <c r="I16" s="24">
        <f t="shared" si="4"/>
        <v>20617</v>
      </c>
      <c r="J16" s="24">
        <f t="shared" si="4"/>
        <v>22417</v>
      </c>
      <c r="K16" s="24">
        <f t="shared" si="4"/>
        <v>21792</v>
      </c>
      <c r="L16" s="24">
        <f>SUM(L9:L15)</f>
        <v>21917</v>
      </c>
      <c r="M16" s="24">
        <f>SUM(M9:M15)</f>
        <v>21917</v>
      </c>
      <c r="N16" s="24">
        <f>SUM(N9:N15)</f>
        <v>20617</v>
      </c>
      <c r="O16" s="24">
        <f>SUM(O9:O15)</f>
        <v>22417</v>
      </c>
      <c r="P16" s="24">
        <f>SUM(P9:P15)</f>
        <v>21792</v>
      </c>
    </row>
    <row r="19" spans="1:16" x14ac:dyDescent="0.25">
      <c r="B19" t="s">
        <v>60</v>
      </c>
    </row>
    <row r="20" spans="1:16" x14ac:dyDescent="0.25">
      <c r="B20" t="s">
        <v>6</v>
      </c>
      <c r="G20" s="20">
        <v>9723</v>
      </c>
      <c r="H20" s="20">
        <v>5587</v>
      </c>
      <c r="I20" s="20">
        <v>7308</v>
      </c>
      <c r="J20" s="20">
        <v>3364</v>
      </c>
      <c r="K20" s="20">
        <v>5422</v>
      </c>
      <c r="L20" s="20">
        <v>9723</v>
      </c>
      <c r="M20" s="20">
        <v>5587</v>
      </c>
      <c r="N20" s="20">
        <v>7308</v>
      </c>
      <c r="O20" s="20">
        <v>3364</v>
      </c>
      <c r="P20" s="20">
        <v>5422</v>
      </c>
    </row>
    <row r="21" spans="1:16" x14ac:dyDescent="0.25">
      <c r="A21" t="s">
        <v>12</v>
      </c>
      <c r="C21" t="s">
        <v>19</v>
      </c>
      <c r="G21" s="20">
        <v>1081</v>
      </c>
      <c r="H21" s="20">
        <v>8907</v>
      </c>
      <c r="I21" s="20">
        <v>1047</v>
      </c>
      <c r="J21" s="20">
        <v>1142</v>
      </c>
      <c r="K21" s="20">
        <v>9957</v>
      </c>
      <c r="L21" s="20">
        <v>1081</v>
      </c>
      <c r="M21" s="20">
        <v>8907</v>
      </c>
      <c r="N21" s="20">
        <v>1047</v>
      </c>
      <c r="O21" s="20">
        <v>1142</v>
      </c>
      <c r="P21" s="20">
        <v>9957</v>
      </c>
    </row>
    <row r="22" spans="1:16" x14ac:dyDescent="0.25">
      <c r="A22" t="s">
        <v>12</v>
      </c>
      <c r="C22" t="s">
        <v>20</v>
      </c>
      <c r="G22" s="20" t="s">
        <v>49</v>
      </c>
      <c r="H22" s="20" t="s">
        <v>49</v>
      </c>
      <c r="I22" s="20" t="s">
        <v>49</v>
      </c>
      <c r="J22" s="20" t="s">
        <v>49</v>
      </c>
      <c r="K22" s="20" t="s">
        <v>49</v>
      </c>
      <c r="L22" s="20" t="s">
        <v>49</v>
      </c>
      <c r="M22" s="20" t="s">
        <v>49</v>
      </c>
      <c r="N22" s="20" t="s">
        <v>49</v>
      </c>
      <c r="O22" s="20" t="s">
        <v>49</v>
      </c>
      <c r="P22" s="20" t="s">
        <v>49</v>
      </c>
    </row>
    <row r="23" spans="1:16" x14ac:dyDescent="0.25">
      <c r="A23" t="s">
        <v>8</v>
      </c>
      <c r="C23" t="s">
        <v>22</v>
      </c>
      <c r="G23" s="20" t="s">
        <v>49</v>
      </c>
      <c r="H23" s="20">
        <v>0</v>
      </c>
      <c r="I23" s="20" t="s">
        <v>49</v>
      </c>
      <c r="J23" s="20" t="s">
        <v>49</v>
      </c>
      <c r="K23" s="20">
        <v>3772</v>
      </c>
      <c r="L23" s="20" t="s">
        <v>49</v>
      </c>
      <c r="M23" s="20">
        <v>0</v>
      </c>
      <c r="N23" s="20" t="s">
        <v>49</v>
      </c>
      <c r="O23" s="20" t="s">
        <v>49</v>
      </c>
      <c r="P23" s="20">
        <v>3772</v>
      </c>
    </row>
    <row r="24" spans="1:16" x14ac:dyDescent="0.25">
      <c r="A24" t="s">
        <v>8</v>
      </c>
      <c r="C24" t="s">
        <v>23</v>
      </c>
      <c r="G24" s="20">
        <v>1082</v>
      </c>
      <c r="H24" s="20">
        <v>1834</v>
      </c>
      <c r="I24" s="20">
        <v>9756</v>
      </c>
      <c r="J24" s="20">
        <v>1038</v>
      </c>
      <c r="K24" s="20">
        <v>0</v>
      </c>
      <c r="L24" s="20">
        <v>1082</v>
      </c>
      <c r="M24" s="20">
        <v>1834</v>
      </c>
      <c r="N24" s="20">
        <v>9756</v>
      </c>
      <c r="O24" s="20">
        <v>1038</v>
      </c>
      <c r="P24" s="20">
        <v>0</v>
      </c>
    </row>
    <row r="25" spans="1:16" x14ac:dyDescent="0.25">
      <c r="A25" t="s">
        <v>13</v>
      </c>
      <c r="C25" t="s">
        <v>24</v>
      </c>
      <c r="G25" s="20">
        <v>1502</v>
      </c>
      <c r="H25" s="20">
        <v>1058</v>
      </c>
      <c r="I25" s="20">
        <v>1213</v>
      </c>
      <c r="J25" s="20">
        <v>1148</v>
      </c>
      <c r="K25" s="20">
        <v>1178</v>
      </c>
      <c r="L25" s="20">
        <v>1502</v>
      </c>
      <c r="M25" s="20">
        <v>1058</v>
      </c>
      <c r="N25" s="20">
        <v>1213</v>
      </c>
      <c r="O25" s="20">
        <v>1148</v>
      </c>
      <c r="P25" s="20">
        <v>1178</v>
      </c>
    </row>
    <row r="26" spans="1:16" x14ac:dyDescent="0.25">
      <c r="A26" t="s">
        <v>8</v>
      </c>
      <c r="C26" t="s">
        <v>25</v>
      </c>
      <c r="G26" s="20" t="s">
        <v>49</v>
      </c>
      <c r="H26" s="20" t="s">
        <v>49</v>
      </c>
      <c r="I26" s="20">
        <v>543</v>
      </c>
      <c r="J26" s="20" t="s">
        <v>49</v>
      </c>
      <c r="K26" s="20" t="s">
        <v>49</v>
      </c>
      <c r="L26" s="20" t="s">
        <v>49</v>
      </c>
      <c r="M26" s="20" t="s">
        <v>49</v>
      </c>
      <c r="N26" s="20">
        <v>543</v>
      </c>
      <c r="O26" s="20" t="s">
        <v>49</v>
      </c>
      <c r="P26" s="20" t="s">
        <v>49</v>
      </c>
    </row>
    <row r="27" spans="1:16" x14ac:dyDescent="0.25">
      <c r="A27" t="s">
        <v>8</v>
      </c>
      <c r="C27" t="s">
        <v>26</v>
      </c>
      <c r="G27" s="20" t="s">
        <v>49</v>
      </c>
      <c r="H27" s="20" t="s">
        <v>49</v>
      </c>
      <c r="I27" s="20">
        <v>1381</v>
      </c>
      <c r="J27" s="20">
        <v>0</v>
      </c>
      <c r="K27" s="20" t="s">
        <v>49</v>
      </c>
      <c r="L27" s="20" t="s">
        <v>49</v>
      </c>
      <c r="M27" s="20" t="s">
        <v>49</v>
      </c>
      <c r="N27" s="20">
        <v>1381</v>
      </c>
      <c r="O27" s="20">
        <v>0</v>
      </c>
      <c r="P27" s="20" t="s">
        <v>49</v>
      </c>
    </row>
    <row r="28" spans="1:16" x14ac:dyDescent="0.25">
      <c r="A28" t="s">
        <v>8</v>
      </c>
      <c r="C28" t="s">
        <v>27</v>
      </c>
      <c r="G28" s="20">
        <v>4319</v>
      </c>
      <c r="H28" s="20">
        <v>1044</v>
      </c>
      <c r="I28" s="20">
        <v>1149</v>
      </c>
      <c r="J28" s="20">
        <v>0</v>
      </c>
      <c r="K28" s="20">
        <v>2500</v>
      </c>
      <c r="L28" s="20">
        <v>4319</v>
      </c>
      <c r="M28" s="20">
        <v>1044</v>
      </c>
      <c r="N28" s="20">
        <v>1149</v>
      </c>
      <c r="O28" s="20">
        <v>0</v>
      </c>
      <c r="P28" s="20">
        <v>2500</v>
      </c>
    </row>
    <row r="29" spans="1:16" x14ac:dyDescent="0.25">
      <c r="A29" t="s">
        <v>8</v>
      </c>
      <c r="C29" t="s">
        <v>28</v>
      </c>
      <c r="G29" s="20" t="s">
        <v>49</v>
      </c>
      <c r="H29" s="20">
        <v>5500</v>
      </c>
      <c r="I29" s="20" t="s">
        <v>49</v>
      </c>
      <c r="J29" s="20" t="s">
        <v>49</v>
      </c>
      <c r="K29" s="20" t="s">
        <v>49</v>
      </c>
      <c r="L29" s="20" t="s">
        <v>49</v>
      </c>
      <c r="M29" s="20">
        <v>5500</v>
      </c>
      <c r="N29" s="20" t="s">
        <v>49</v>
      </c>
      <c r="O29" s="20" t="s">
        <v>49</v>
      </c>
      <c r="P29" s="20" t="s">
        <v>49</v>
      </c>
    </row>
    <row r="30" spans="1:16" x14ac:dyDescent="0.25">
      <c r="A30" t="s">
        <v>8</v>
      </c>
      <c r="C30" t="s">
        <v>29</v>
      </c>
      <c r="G30" s="20" t="s">
        <v>49</v>
      </c>
      <c r="H30" s="20" t="s">
        <v>49</v>
      </c>
      <c r="I30" s="20">
        <v>0</v>
      </c>
      <c r="J30" s="20">
        <v>0</v>
      </c>
      <c r="K30" s="20" t="s">
        <v>49</v>
      </c>
      <c r="L30" s="20" t="s">
        <v>49</v>
      </c>
      <c r="M30" s="20" t="s">
        <v>49</v>
      </c>
      <c r="N30" s="20">
        <v>0</v>
      </c>
      <c r="O30" s="20">
        <v>0</v>
      </c>
      <c r="P30" s="20" t="s">
        <v>49</v>
      </c>
    </row>
    <row r="31" spans="1:16" x14ac:dyDescent="0.25">
      <c r="A31" t="s">
        <v>8</v>
      </c>
      <c r="C31" t="s">
        <v>21</v>
      </c>
      <c r="G31" s="20">
        <v>0</v>
      </c>
      <c r="H31" s="20">
        <v>184</v>
      </c>
      <c r="I31" s="20">
        <v>1392</v>
      </c>
      <c r="J31" s="20">
        <v>766</v>
      </c>
      <c r="K31" s="20">
        <v>0</v>
      </c>
      <c r="L31" s="20">
        <v>0</v>
      </c>
      <c r="M31" s="20">
        <v>184</v>
      </c>
      <c r="N31" s="20">
        <v>1392</v>
      </c>
      <c r="O31" s="20">
        <v>766</v>
      </c>
      <c r="P31" s="20">
        <v>0</v>
      </c>
    </row>
    <row r="32" spans="1:16" x14ac:dyDescent="0.25">
      <c r="A32" t="s">
        <v>13</v>
      </c>
      <c r="C32" t="s">
        <v>30</v>
      </c>
      <c r="G32" s="20" t="s">
        <v>49</v>
      </c>
      <c r="H32" s="20" t="s">
        <v>49</v>
      </c>
      <c r="I32" s="20" t="s">
        <v>49</v>
      </c>
      <c r="J32" s="20" t="s">
        <v>49</v>
      </c>
      <c r="K32" s="20" t="s">
        <v>49</v>
      </c>
      <c r="L32" s="20" t="s">
        <v>49</v>
      </c>
      <c r="M32" s="20" t="s">
        <v>49</v>
      </c>
      <c r="N32" s="20" t="s">
        <v>49</v>
      </c>
      <c r="O32" s="20" t="s">
        <v>49</v>
      </c>
      <c r="P32" s="20" t="s">
        <v>49</v>
      </c>
    </row>
    <row r="33" spans="1:16" x14ac:dyDescent="0.25">
      <c r="A33" t="s">
        <v>31</v>
      </c>
      <c r="C33" t="s">
        <v>32</v>
      </c>
      <c r="G33" s="20" t="s">
        <v>49</v>
      </c>
      <c r="H33" s="20" t="s">
        <v>49</v>
      </c>
      <c r="I33" s="20" t="s">
        <v>49</v>
      </c>
      <c r="J33" s="20" t="s">
        <v>49</v>
      </c>
      <c r="K33" s="20" t="s">
        <v>49</v>
      </c>
      <c r="L33" s="20" t="s">
        <v>49</v>
      </c>
      <c r="M33" s="20" t="s">
        <v>49</v>
      </c>
      <c r="N33" s="20" t="s">
        <v>49</v>
      </c>
      <c r="O33" s="20" t="s">
        <v>49</v>
      </c>
      <c r="P33" s="20" t="s">
        <v>49</v>
      </c>
    </row>
    <row r="34" spans="1:16" x14ac:dyDescent="0.25">
      <c r="A34" t="s">
        <v>12</v>
      </c>
      <c r="C34" t="s">
        <v>33</v>
      </c>
      <c r="G34" s="20" t="s">
        <v>49</v>
      </c>
      <c r="H34" s="20" t="s">
        <v>49</v>
      </c>
      <c r="I34" s="20" t="s">
        <v>49</v>
      </c>
      <c r="J34" s="20">
        <v>1159</v>
      </c>
      <c r="K34" s="20" t="s">
        <v>49</v>
      </c>
      <c r="L34" s="20" t="s">
        <v>49</v>
      </c>
      <c r="M34" s="20" t="s">
        <v>49</v>
      </c>
      <c r="N34" s="20" t="s">
        <v>49</v>
      </c>
      <c r="O34" s="20">
        <v>1159</v>
      </c>
      <c r="P34" s="20" t="s">
        <v>49</v>
      </c>
    </row>
    <row r="35" spans="1:16" x14ac:dyDescent="0.25">
      <c r="A35" t="s">
        <v>34</v>
      </c>
      <c r="C35" t="s">
        <v>35</v>
      </c>
      <c r="G35" s="20">
        <v>-197</v>
      </c>
      <c r="H35" s="20">
        <v>-160</v>
      </c>
      <c r="I35" s="20">
        <v>-409</v>
      </c>
      <c r="J35" s="20">
        <v>-752</v>
      </c>
      <c r="K35" s="20">
        <v>-413</v>
      </c>
      <c r="L35" s="20">
        <v>-197</v>
      </c>
      <c r="M35" s="20">
        <v>-160</v>
      </c>
      <c r="N35" s="20">
        <v>-409</v>
      </c>
      <c r="O35" s="20">
        <v>-752</v>
      </c>
      <c r="P35" s="20">
        <v>-413</v>
      </c>
    </row>
    <row r="36" spans="1:16" x14ac:dyDescent="0.25">
      <c r="A36" t="s">
        <v>34</v>
      </c>
      <c r="C36" t="s">
        <v>36</v>
      </c>
      <c r="G36" s="20">
        <v>-414</v>
      </c>
      <c r="H36" s="20">
        <v>-238</v>
      </c>
      <c r="I36" s="20">
        <v>-409</v>
      </c>
      <c r="J36" s="20">
        <v>-750</v>
      </c>
      <c r="K36" s="20">
        <v>-788</v>
      </c>
      <c r="L36" s="20">
        <v>-414</v>
      </c>
      <c r="M36" s="20">
        <v>-238</v>
      </c>
      <c r="N36" s="20">
        <v>-409</v>
      </c>
      <c r="O36" s="20">
        <v>-750</v>
      </c>
      <c r="P36" s="20">
        <v>-788</v>
      </c>
    </row>
    <row r="37" spans="1:16" x14ac:dyDescent="0.25">
      <c r="A37" t="s">
        <v>34</v>
      </c>
      <c r="C37" t="s">
        <v>37</v>
      </c>
      <c r="G37" s="20" t="s">
        <v>49</v>
      </c>
      <c r="H37" s="20" t="s">
        <v>49</v>
      </c>
      <c r="I37" s="20" t="s">
        <v>49</v>
      </c>
      <c r="J37" s="20" t="s">
        <v>49</v>
      </c>
      <c r="K37" s="20" t="s">
        <v>49</v>
      </c>
      <c r="L37" s="20" t="s">
        <v>49</v>
      </c>
      <c r="M37" s="20" t="s">
        <v>49</v>
      </c>
      <c r="N37" s="20" t="s">
        <v>49</v>
      </c>
      <c r="O37" s="20" t="s">
        <v>49</v>
      </c>
      <c r="P37" s="20" t="s">
        <v>49</v>
      </c>
    </row>
    <row r="38" spans="1:16" x14ac:dyDescent="0.25">
      <c r="A38" t="s">
        <v>34</v>
      </c>
      <c r="C38" t="s">
        <v>38</v>
      </c>
      <c r="G38" s="20" t="s">
        <v>49</v>
      </c>
      <c r="H38" s="20" t="s">
        <v>49</v>
      </c>
      <c r="I38" s="20" t="s">
        <v>49</v>
      </c>
      <c r="J38" s="20" t="s">
        <v>49</v>
      </c>
      <c r="K38" s="20" t="s">
        <v>49</v>
      </c>
      <c r="L38" s="20" t="s">
        <v>49</v>
      </c>
      <c r="M38" s="20" t="s">
        <v>49</v>
      </c>
      <c r="N38" s="20" t="s">
        <v>49</v>
      </c>
      <c r="O38" s="20" t="s">
        <v>49</v>
      </c>
      <c r="P38" s="20" t="s">
        <v>49</v>
      </c>
    </row>
    <row r="39" spans="1:16" x14ac:dyDescent="0.25">
      <c r="C39" t="s">
        <v>39</v>
      </c>
      <c r="G39" s="20" t="s">
        <v>49</v>
      </c>
      <c r="H39" s="20" t="s">
        <v>49</v>
      </c>
      <c r="I39" s="20" t="s">
        <v>49</v>
      </c>
      <c r="J39" s="20" t="s">
        <v>49</v>
      </c>
      <c r="K39" s="20" t="s">
        <v>49</v>
      </c>
      <c r="L39" s="20" t="s">
        <v>49</v>
      </c>
      <c r="M39" s="20" t="s">
        <v>49</v>
      </c>
      <c r="N39" s="20" t="s">
        <v>49</v>
      </c>
      <c r="O39" s="20" t="s">
        <v>49</v>
      </c>
      <c r="P39" s="20" t="s">
        <v>49</v>
      </c>
    </row>
    <row r="40" spans="1:16" x14ac:dyDescent="0.25">
      <c r="C40" t="s">
        <v>40</v>
      </c>
      <c r="G40" s="20">
        <v>-141</v>
      </c>
      <c r="H40" s="20">
        <v>-319</v>
      </c>
      <c r="I40" s="20">
        <v>-659</v>
      </c>
      <c r="J40" s="20">
        <v>-477</v>
      </c>
      <c r="K40" s="20">
        <v>-199</v>
      </c>
      <c r="L40" s="20">
        <v>-141</v>
      </c>
      <c r="M40" s="20">
        <v>-319</v>
      </c>
      <c r="N40" s="20">
        <v>-659</v>
      </c>
      <c r="O40" s="20">
        <v>-477</v>
      </c>
      <c r="P40" s="20">
        <v>-199</v>
      </c>
    </row>
    <row r="41" spans="1:16" x14ac:dyDescent="0.25">
      <c r="C41" t="s">
        <v>14</v>
      </c>
      <c r="G41" s="20">
        <v>-138</v>
      </c>
      <c r="H41" s="20">
        <v>-297</v>
      </c>
      <c r="I41" s="20">
        <v>-318</v>
      </c>
      <c r="J41" s="20">
        <v>-859</v>
      </c>
      <c r="K41" s="20">
        <v>-224</v>
      </c>
      <c r="L41" s="20">
        <v>-138</v>
      </c>
      <c r="M41" s="20">
        <v>-297</v>
      </c>
      <c r="N41" s="20">
        <v>-318</v>
      </c>
      <c r="O41" s="20">
        <v>-859</v>
      </c>
      <c r="P41" s="20">
        <v>-224</v>
      </c>
    </row>
    <row r="42" spans="1:16" x14ac:dyDescent="0.25"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25"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5">
      <c r="B44" t="s">
        <v>18</v>
      </c>
      <c r="G44" s="24">
        <f>SUM(G20:G43)</f>
        <v>16817</v>
      </c>
      <c r="H44" s="24">
        <f t="shared" ref="H44:P44" si="5">SUM(H20:H43)</f>
        <v>23100</v>
      </c>
      <c r="I44" s="24">
        <f t="shared" si="5"/>
        <v>21994</v>
      </c>
      <c r="J44" s="24">
        <f t="shared" si="5"/>
        <v>5779</v>
      </c>
      <c r="K44" s="24">
        <f t="shared" si="5"/>
        <v>21205</v>
      </c>
      <c r="L44" s="24">
        <f t="shared" si="5"/>
        <v>16817</v>
      </c>
      <c r="M44" s="24">
        <f t="shared" si="5"/>
        <v>23100</v>
      </c>
      <c r="N44" s="24">
        <f t="shared" si="5"/>
        <v>21994</v>
      </c>
      <c r="O44" s="24">
        <f t="shared" si="5"/>
        <v>5779</v>
      </c>
      <c r="P44" s="24">
        <f t="shared" si="5"/>
        <v>21205</v>
      </c>
    </row>
  </sheetData>
  <autoFilter ref="A8:K46" xr:uid="{7563F3CB-5E81-482E-AF4F-26E15176220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56B-8E69-4253-A129-6E026D8CDE95}">
  <sheetPr>
    <tabColor rgb="FFFFFF00"/>
  </sheetPr>
  <dimension ref="A3:N47"/>
  <sheetViews>
    <sheetView tabSelected="1" workbookViewId="0">
      <pane xSplit="6" ySplit="15" topLeftCell="G16" activePane="bottomRight" state="frozen"/>
      <selection pane="topRight" activeCell="H1" sqref="H1"/>
      <selection pane="bottomLeft" activeCell="A16" sqref="A16"/>
      <selection pane="bottomRight" activeCell="E18" sqref="E18"/>
    </sheetView>
  </sheetViews>
  <sheetFormatPr defaultRowHeight="15" outlineLevelRow="1" x14ac:dyDescent="0.25"/>
  <cols>
    <col min="2" max="2" width="18.5703125" customWidth="1"/>
    <col min="3" max="3" width="12" customWidth="1"/>
    <col min="8" max="9" width="12" customWidth="1"/>
  </cols>
  <sheetData>
    <row r="3" spans="1:14" x14ac:dyDescent="0.25">
      <c r="A3" t="s">
        <v>50</v>
      </c>
    </row>
    <row r="4" spans="1:14" ht="6" customHeight="1" x14ac:dyDescent="0.25"/>
    <row r="5" spans="1:14" ht="5.25" customHeight="1" x14ac:dyDescent="0.25"/>
    <row r="7" spans="1:14" x14ac:dyDescent="0.25">
      <c r="A7" s="25" t="s">
        <v>51</v>
      </c>
      <c r="B7" s="26">
        <v>45655</v>
      </c>
      <c r="C7" t="s">
        <v>61</v>
      </c>
    </row>
    <row r="10" spans="1:14" x14ac:dyDescent="0.25">
      <c r="A10" s="27" t="s">
        <v>52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5">
      <c r="A11" s="10" t="s">
        <v>53</v>
      </c>
    </row>
    <row r="14" spans="1:14" ht="17.25" x14ac:dyDescent="0.4">
      <c r="A14" s="36" t="s">
        <v>7</v>
      </c>
      <c r="B14" s="29" t="s">
        <v>56</v>
      </c>
      <c r="C14" s="34">
        <v>45649</v>
      </c>
      <c r="D14" s="1">
        <f>WORKDAY(C14,1)</f>
        <v>45650</v>
      </c>
      <c r="E14" s="1">
        <f>WORKDAY(D14,1)</f>
        <v>45651</v>
      </c>
      <c r="F14" s="1">
        <f>WORKDAY(E14,1)</f>
        <v>45652</v>
      </c>
      <c r="G14" s="33">
        <f>WORKDAY(F14,1)</f>
        <v>45653</v>
      </c>
      <c r="H14" s="34">
        <f>G14+3</f>
        <v>45656</v>
      </c>
      <c r="I14" s="1">
        <f>H14+1</f>
        <v>45657</v>
      </c>
      <c r="J14" s="1">
        <f>WORKDAY(I14,1)</f>
        <v>45658</v>
      </c>
      <c r="K14" s="1">
        <f>WORKDAY(J14,1)</f>
        <v>45659</v>
      </c>
      <c r="L14" s="1">
        <f>WORKDAY(K14,1)</f>
        <v>45660</v>
      </c>
      <c r="M14" s="33">
        <f>WORKDAY(L14,1)</f>
        <v>45663</v>
      </c>
      <c r="N14" s="1"/>
    </row>
    <row r="15" spans="1:14" x14ac:dyDescent="0.25">
      <c r="B15" s="2" t="s">
        <v>3</v>
      </c>
      <c r="C15" s="3"/>
      <c r="D15" s="4"/>
      <c r="E15" s="4"/>
      <c r="F15" s="4"/>
      <c r="G15" s="5"/>
      <c r="H15" s="6"/>
      <c r="I15" s="4"/>
      <c r="J15" s="4"/>
      <c r="K15" s="4"/>
      <c r="L15" s="4"/>
      <c r="M15" s="5"/>
      <c r="N15" s="6"/>
    </row>
    <row r="16" spans="1:14" x14ac:dyDescent="0.25">
      <c r="B16" s="7" t="s">
        <v>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B17" s="9" t="s">
        <v>42</v>
      </c>
      <c r="C17" s="18">
        <f t="shared" ref="C17:H17" si="0">C15-C16</f>
        <v>0</v>
      </c>
      <c r="D17" s="18">
        <f t="shared" si="0"/>
        <v>0</v>
      </c>
      <c r="E17" s="18">
        <f t="shared" si="0"/>
        <v>0</v>
      </c>
      <c r="F17" s="18">
        <f t="shared" si="0"/>
        <v>0</v>
      </c>
      <c r="G17" s="18">
        <f t="shared" si="0"/>
        <v>0</v>
      </c>
      <c r="H17" s="18">
        <f t="shared" si="0"/>
        <v>0</v>
      </c>
      <c r="I17" s="18">
        <f t="shared" ref="I17:N17" si="1">I15-I16</f>
        <v>0</v>
      </c>
      <c r="J17" s="18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8">
        <f t="shared" si="1"/>
        <v>0</v>
      </c>
    </row>
    <row r="18" spans="1:14" x14ac:dyDescent="0.25">
      <c r="B18" s="10" t="s">
        <v>43</v>
      </c>
      <c r="C18" s="11" t="str">
        <f t="shared" ref="C18:H18" si="2">IF(ISERROR(C17/C16),"NA",C17/C16)</f>
        <v>NA</v>
      </c>
      <c r="D18" s="11" t="str">
        <f t="shared" si="2"/>
        <v>NA</v>
      </c>
      <c r="E18" s="11" t="str">
        <f t="shared" si="2"/>
        <v>NA</v>
      </c>
      <c r="F18" s="11" t="str">
        <f t="shared" si="2"/>
        <v>NA</v>
      </c>
      <c r="G18" s="11" t="str">
        <f t="shared" si="2"/>
        <v>NA</v>
      </c>
      <c r="H18" s="11" t="str">
        <f t="shared" si="2"/>
        <v>NA</v>
      </c>
      <c r="I18" s="11" t="str">
        <f t="shared" ref="I18" si="3">IF(ISERROR(I17/I16),"NA",I17/I16)</f>
        <v>NA</v>
      </c>
      <c r="J18" s="11" t="str">
        <f t="shared" ref="J18" si="4">IF(ISERROR(J17/J16),"NA",J17/J16)</f>
        <v>NA</v>
      </c>
      <c r="K18" s="11" t="str">
        <f t="shared" ref="K18" si="5">IF(ISERROR(K17/K16),"NA",K17/K16)</f>
        <v>NA</v>
      </c>
      <c r="L18" s="11" t="str">
        <f t="shared" ref="L18" si="6">IF(ISERROR(L17/L16),"NA",L17/L16)</f>
        <v>NA</v>
      </c>
      <c r="M18" s="11" t="str">
        <f t="shared" ref="M18" si="7">IF(ISERROR(M17/M16),"NA",M17/M16)</f>
        <v>NA</v>
      </c>
      <c r="N18" s="11" t="str">
        <f t="shared" ref="N18" si="8">IF(ISERROR(N17/N16),"NA",N17/N16)</f>
        <v>NA</v>
      </c>
    </row>
    <row r="19" spans="1:14" x14ac:dyDescent="0.25">
      <c r="B19" s="10" t="s">
        <v>44</v>
      </c>
      <c r="C19" s="12">
        <f>SUM($C17:C$17)</f>
        <v>0</v>
      </c>
      <c r="D19" s="12">
        <f>SUM($C17:D$17)</f>
        <v>0</v>
      </c>
      <c r="E19" s="12">
        <f>SUM($C17:E$17)</f>
        <v>0</v>
      </c>
      <c r="F19" s="12">
        <f>SUM($C17:F$17)</f>
        <v>0</v>
      </c>
      <c r="G19" s="12">
        <f>SUM($C17:G$17)</f>
        <v>0</v>
      </c>
      <c r="H19" s="12">
        <f>SUM($C17:H$17)</f>
        <v>0</v>
      </c>
      <c r="I19" s="12">
        <f>SUM($C17:I$17)</f>
        <v>0</v>
      </c>
      <c r="J19" s="12">
        <f>SUM($C17:J$17)</f>
        <v>0</v>
      </c>
      <c r="K19" s="12">
        <f>SUM($C17:K$17)</f>
        <v>0</v>
      </c>
      <c r="L19" s="12">
        <f>SUM($C17:L$17)</f>
        <v>0</v>
      </c>
      <c r="M19" s="12">
        <f>SUM($C17:M$17)</f>
        <v>0</v>
      </c>
      <c r="N19" s="12">
        <f>SUM($C17:N$17)</f>
        <v>0</v>
      </c>
    </row>
    <row r="21" spans="1:14" ht="17.25" x14ac:dyDescent="0.4">
      <c r="A21" s="28" t="s">
        <v>54</v>
      </c>
      <c r="B21" s="22"/>
      <c r="C21" s="30">
        <f>C14</f>
        <v>45649</v>
      </c>
      <c r="D21" s="30">
        <f>D14</f>
        <v>45650</v>
      </c>
      <c r="E21" s="30">
        <f>E14</f>
        <v>45651</v>
      </c>
      <c r="F21" s="30">
        <f>F14</f>
        <v>45652</v>
      </c>
      <c r="G21" s="31">
        <f>G14</f>
        <v>45653</v>
      </c>
      <c r="H21" s="30" t="s">
        <v>41</v>
      </c>
      <c r="I21" s="30"/>
      <c r="J21" s="30">
        <f>J14</f>
        <v>45658</v>
      </c>
      <c r="K21" s="30">
        <f>K14</f>
        <v>45659</v>
      </c>
      <c r="L21" s="30">
        <f>L14</f>
        <v>45660</v>
      </c>
      <c r="M21" s="31">
        <f>M14</f>
        <v>45663</v>
      </c>
      <c r="N21" s="30" t="s">
        <v>41</v>
      </c>
    </row>
    <row r="22" spans="1:14" x14ac:dyDescent="0.25">
      <c r="A22" t="s">
        <v>8</v>
      </c>
      <c r="B22" s="2" t="s">
        <v>3</v>
      </c>
      <c r="C22" s="3"/>
      <c r="D22" s="4"/>
      <c r="E22" s="4"/>
      <c r="F22" s="4"/>
      <c r="G22" s="5"/>
      <c r="H22" s="6"/>
      <c r="I22" s="4"/>
      <c r="J22" s="4"/>
      <c r="K22" s="4"/>
      <c r="L22" s="4"/>
      <c r="M22" s="5"/>
      <c r="N22" s="6"/>
    </row>
    <row r="23" spans="1:14" x14ac:dyDescent="0.25">
      <c r="A23" t="s">
        <v>8</v>
      </c>
      <c r="B23" s="7" t="s">
        <v>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B24" s="9" t="s">
        <v>42</v>
      </c>
      <c r="C24" s="18">
        <f t="shared" ref="C24:N24" si="9">C22-C23</f>
        <v>0</v>
      </c>
      <c r="D24" s="18">
        <f t="shared" si="9"/>
        <v>0</v>
      </c>
      <c r="E24" s="18">
        <f t="shared" si="9"/>
        <v>0</v>
      </c>
      <c r="F24" s="18">
        <f t="shared" si="9"/>
        <v>0</v>
      </c>
      <c r="G24" s="18">
        <f t="shared" si="9"/>
        <v>0</v>
      </c>
      <c r="H24" s="18">
        <f t="shared" si="9"/>
        <v>0</v>
      </c>
      <c r="I24" s="18">
        <f t="shared" si="9"/>
        <v>0</v>
      </c>
      <c r="J24" s="18">
        <f t="shared" si="9"/>
        <v>0</v>
      </c>
      <c r="K24" s="18">
        <f t="shared" si="9"/>
        <v>0</v>
      </c>
      <c r="L24" s="18">
        <f t="shared" si="9"/>
        <v>0</v>
      </c>
      <c r="M24" s="18">
        <f t="shared" si="9"/>
        <v>0</v>
      </c>
      <c r="N24" s="18">
        <f t="shared" si="9"/>
        <v>0</v>
      </c>
    </row>
    <row r="25" spans="1:14" x14ac:dyDescent="0.25">
      <c r="B25" s="10" t="s">
        <v>43</v>
      </c>
      <c r="C25" s="11" t="str">
        <f t="shared" ref="C25" si="10">IF(ISERROR(C24/C23),"NA",C24/C23)</f>
        <v>NA</v>
      </c>
      <c r="D25" s="11" t="str">
        <f t="shared" ref="D25" si="11">IF(ISERROR(D24/D23),"NA",D24/D23)</f>
        <v>NA</v>
      </c>
      <c r="E25" s="11" t="str">
        <f t="shared" ref="E25" si="12">IF(ISERROR(E24/E23),"NA",E24/E23)</f>
        <v>NA</v>
      </c>
      <c r="F25" s="11" t="str">
        <f t="shared" ref="F25" si="13">IF(ISERROR(F24/F23),"NA",F24/F23)</f>
        <v>NA</v>
      </c>
      <c r="G25" s="11" t="str">
        <f t="shared" ref="G25" si="14">IF(ISERROR(G24/G23),"NA",G24/G23)</f>
        <v>NA</v>
      </c>
      <c r="H25" s="11" t="str">
        <f t="shared" ref="H25" si="15">IF(ISERROR(H24/H23),"NA",H24/H23)</f>
        <v>NA</v>
      </c>
      <c r="I25" s="11" t="str">
        <f t="shared" ref="I25" si="16">IF(ISERROR(I24/I23),"NA",I24/I23)</f>
        <v>NA</v>
      </c>
      <c r="J25" s="11" t="str">
        <f t="shared" ref="J25" si="17">IF(ISERROR(J24/J23),"NA",J24/J23)</f>
        <v>NA</v>
      </c>
      <c r="K25" s="11" t="str">
        <f t="shared" ref="K25" si="18">IF(ISERROR(K24/K23),"NA",K24/K23)</f>
        <v>NA</v>
      </c>
      <c r="L25" s="11" t="str">
        <f t="shared" ref="L25" si="19">IF(ISERROR(L24/L23),"NA",L24/L23)</f>
        <v>NA</v>
      </c>
      <c r="M25" s="11" t="str">
        <f t="shared" ref="M25" si="20">IF(ISERROR(M24/M23),"NA",M24/M23)</f>
        <v>NA</v>
      </c>
      <c r="N25" s="11" t="str">
        <f t="shared" ref="N25" si="21">IF(ISERROR(N24/N23),"NA",N24/N23)</f>
        <v>NA</v>
      </c>
    </row>
    <row r="26" spans="1:14" x14ac:dyDescent="0.25">
      <c r="B26" s="10" t="s">
        <v>44</v>
      </c>
      <c r="C26" s="12">
        <f>SUM($C24)</f>
        <v>0</v>
      </c>
      <c r="D26" s="12">
        <f t="shared" ref="D26:N26" si="22">SUM($C24)</f>
        <v>0</v>
      </c>
      <c r="E26" s="12">
        <f t="shared" si="22"/>
        <v>0</v>
      </c>
      <c r="F26" s="12">
        <f t="shared" si="22"/>
        <v>0</v>
      </c>
      <c r="G26" s="12">
        <f t="shared" si="22"/>
        <v>0</v>
      </c>
      <c r="H26" s="12">
        <f t="shared" si="22"/>
        <v>0</v>
      </c>
      <c r="I26" s="12">
        <f t="shared" si="22"/>
        <v>0</v>
      </c>
      <c r="J26" s="12">
        <f t="shared" si="22"/>
        <v>0</v>
      </c>
      <c r="K26" s="12">
        <f t="shared" si="22"/>
        <v>0</v>
      </c>
      <c r="L26" s="12">
        <f t="shared" si="22"/>
        <v>0</v>
      </c>
      <c r="M26" s="12">
        <f t="shared" si="22"/>
        <v>0</v>
      </c>
      <c r="N26" s="12">
        <f t="shared" si="22"/>
        <v>0</v>
      </c>
    </row>
    <row r="28" spans="1:14" ht="17.25" outlineLevel="1" x14ac:dyDescent="0.4">
      <c r="A28" s="28" t="s">
        <v>57</v>
      </c>
      <c r="B28" s="22"/>
      <c r="C28" s="30">
        <f>C21</f>
        <v>45649</v>
      </c>
      <c r="D28" s="30">
        <f>D21</f>
        <v>45650</v>
      </c>
      <c r="E28" s="30">
        <f>E21</f>
        <v>45651</v>
      </c>
      <c r="F28" s="30">
        <f>F21</f>
        <v>45652</v>
      </c>
      <c r="G28" s="31">
        <f>G21</f>
        <v>45653</v>
      </c>
      <c r="H28" s="30" t="s">
        <v>41</v>
      </c>
      <c r="I28" s="30"/>
      <c r="J28" s="30">
        <f>J21</f>
        <v>45658</v>
      </c>
      <c r="K28" s="30">
        <f>K21</f>
        <v>45659</v>
      </c>
      <c r="L28" s="30">
        <f>L21</f>
        <v>45660</v>
      </c>
      <c r="M28" s="31">
        <f>M21</f>
        <v>45663</v>
      </c>
      <c r="N28" s="30" t="s">
        <v>41</v>
      </c>
    </row>
    <row r="29" spans="1:14" x14ac:dyDescent="0.25">
      <c r="A29" t="s">
        <v>13</v>
      </c>
      <c r="B29" s="2" t="s">
        <v>3</v>
      </c>
      <c r="C29" s="3"/>
      <c r="D29" s="4"/>
      <c r="E29" s="4"/>
      <c r="F29" s="4"/>
      <c r="G29" s="5"/>
      <c r="H29" s="6"/>
      <c r="I29" s="4"/>
      <c r="J29" s="4"/>
      <c r="K29" s="4"/>
      <c r="L29" s="4"/>
      <c r="M29" s="5"/>
      <c r="N29" s="6"/>
    </row>
    <row r="30" spans="1:14" x14ac:dyDescent="0.25">
      <c r="A30" t="s">
        <v>13</v>
      </c>
      <c r="B30" s="7" t="s">
        <v>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B31" s="9" t="s">
        <v>42</v>
      </c>
      <c r="C31" s="18">
        <f t="shared" ref="C31:N31" si="23">C29-C30</f>
        <v>0</v>
      </c>
      <c r="D31" s="18">
        <f t="shared" si="23"/>
        <v>0</v>
      </c>
      <c r="E31" s="18">
        <f t="shared" si="23"/>
        <v>0</v>
      </c>
      <c r="F31" s="18">
        <f t="shared" si="23"/>
        <v>0</v>
      </c>
      <c r="G31" s="18">
        <f t="shared" si="23"/>
        <v>0</v>
      </c>
      <c r="H31" s="18">
        <f t="shared" si="23"/>
        <v>0</v>
      </c>
      <c r="I31" s="18">
        <f t="shared" si="23"/>
        <v>0</v>
      </c>
      <c r="J31" s="18">
        <f t="shared" si="23"/>
        <v>0</v>
      </c>
      <c r="K31" s="18">
        <f t="shared" si="23"/>
        <v>0</v>
      </c>
      <c r="L31" s="18">
        <f t="shared" si="23"/>
        <v>0</v>
      </c>
      <c r="M31" s="18">
        <f t="shared" si="23"/>
        <v>0</v>
      </c>
      <c r="N31" s="18">
        <f t="shared" si="23"/>
        <v>0</v>
      </c>
    </row>
    <row r="32" spans="1:14" x14ac:dyDescent="0.25">
      <c r="B32" s="10" t="s">
        <v>43</v>
      </c>
      <c r="C32" s="11" t="str">
        <f t="shared" ref="C32" si="24">IF(ISERROR(C31/C30),"NA",C31/C30)</f>
        <v>NA</v>
      </c>
      <c r="D32" s="11" t="str">
        <f t="shared" ref="D32" si="25">IF(ISERROR(D31/D30),"NA",D31/D30)</f>
        <v>NA</v>
      </c>
      <c r="E32" s="11" t="str">
        <f t="shared" ref="E32" si="26">IF(ISERROR(E31/E30),"NA",E31/E30)</f>
        <v>NA</v>
      </c>
      <c r="F32" s="11" t="str">
        <f t="shared" ref="F32" si="27">IF(ISERROR(F31/F30),"NA",F31/F30)</f>
        <v>NA</v>
      </c>
      <c r="G32" s="11" t="str">
        <f t="shared" ref="G32" si="28">IF(ISERROR(G31/G30),"NA",G31/G30)</f>
        <v>NA</v>
      </c>
      <c r="H32" s="11" t="str">
        <f t="shared" ref="H32" si="29">IF(ISERROR(H31/H30),"NA",H31/H30)</f>
        <v>NA</v>
      </c>
      <c r="I32" s="11" t="str">
        <f t="shared" ref="I32" si="30">IF(ISERROR(I31/I30),"NA",I31/I30)</f>
        <v>NA</v>
      </c>
      <c r="J32" s="11" t="str">
        <f t="shared" ref="J32" si="31">IF(ISERROR(J31/J30),"NA",J31/J30)</f>
        <v>NA</v>
      </c>
      <c r="K32" s="11" t="str">
        <f t="shared" ref="K32" si="32">IF(ISERROR(K31/K30),"NA",K31/K30)</f>
        <v>NA</v>
      </c>
      <c r="L32" s="11" t="str">
        <f t="shared" ref="L32" si="33">IF(ISERROR(L31/L30),"NA",L31/L30)</f>
        <v>NA</v>
      </c>
      <c r="M32" s="11" t="str">
        <f t="shared" ref="M32" si="34">IF(ISERROR(M31/M30),"NA",M31/M30)</f>
        <v>NA</v>
      </c>
      <c r="N32" s="11" t="str">
        <f t="shared" ref="N32" si="35">IF(ISERROR(N31/N30),"NA",N31/N30)</f>
        <v>NA</v>
      </c>
    </row>
    <row r="33" spans="1:14" x14ac:dyDescent="0.25">
      <c r="B33" s="10" t="s">
        <v>44</v>
      </c>
      <c r="C33" s="12">
        <f>C26+C31</f>
        <v>0</v>
      </c>
      <c r="D33" s="12">
        <f t="shared" ref="D33:N33" si="36">D26+D31</f>
        <v>0</v>
      </c>
      <c r="E33" s="12">
        <f t="shared" si="36"/>
        <v>0</v>
      </c>
      <c r="F33" s="12">
        <f t="shared" si="36"/>
        <v>0</v>
      </c>
      <c r="G33" s="12">
        <f t="shared" si="36"/>
        <v>0</v>
      </c>
      <c r="H33" s="12">
        <f t="shared" si="36"/>
        <v>0</v>
      </c>
      <c r="I33" s="12">
        <f t="shared" si="36"/>
        <v>0</v>
      </c>
      <c r="J33" s="12">
        <f t="shared" si="36"/>
        <v>0</v>
      </c>
      <c r="K33" s="12">
        <f t="shared" si="36"/>
        <v>0</v>
      </c>
      <c r="L33" s="12">
        <f t="shared" si="36"/>
        <v>0</v>
      </c>
      <c r="M33" s="12">
        <f t="shared" si="36"/>
        <v>0</v>
      </c>
      <c r="N33" s="12">
        <f t="shared" si="36"/>
        <v>0</v>
      </c>
    </row>
    <row r="35" spans="1:14" ht="17.25" outlineLevel="1" x14ac:dyDescent="0.4">
      <c r="A35" s="28" t="s">
        <v>58</v>
      </c>
      <c r="B35" s="22"/>
      <c r="C35" s="30">
        <f>C28</f>
        <v>45649</v>
      </c>
      <c r="D35" s="30">
        <f>D28</f>
        <v>45650</v>
      </c>
      <c r="E35" s="30">
        <f>E28</f>
        <v>45651</v>
      </c>
      <c r="F35" s="30">
        <f>F28</f>
        <v>45652</v>
      </c>
      <c r="G35" s="31">
        <f>G28</f>
        <v>45653</v>
      </c>
      <c r="H35" s="30" t="s">
        <v>41</v>
      </c>
      <c r="I35" s="30"/>
      <c r="J35" s="30">
        <f>J28</f>
        <v>45658</v>
      </c>
      <c r="K35" s="30">
        <f>K28</f>
        <v>45659</v>
      </c>
      <c r="L35" s="30">
        <f>L28</f>
        <v>45660</v>
      </c>
      <c r="M35" s="31">
        <f>M28</f>
        <v>45663</v>
      </c>
      <c r="N35" s="30" t="s">
        <v>41</v>
      </c>
    </row>
    <row r="36" spans="1:14" x14ac:dyDescent="0.25">
      <c r="A36" t="s">
        <v>12</v>
      </c>
      <c r="B36" s="2" t="s">
        <v>3</v>
      </c>
      <c r="C36" s="3"/>
      <c r="D36" s="4"/>
      <c r="E36" s="4"/>
      <c r="F36" s="4"/>
      <c r="G36" s="5"/>
      <c r="H36" s="6"/>
      <c r="I36" s="4"/>
      <c r="J36" s="4"/>
      <c r="K36" s="4"/>
      <c r="L36" s="4"/>
      <c r="M36" s="5"/>
      <c r="N36" s="6"/>
    </row>
    <row r="37" spans="1:14" x14ac:dyDescent="0.25">
      <c r="A37" t="s">
        <v>12</v>
      </c>
      <c r="B37" s="7" t="s">
        <v>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25">
      <c r="B38" s="9" t="s">
        <v>42</v>
      </c>
      <c r="C38" s="18">
        <f t="shared" ref="C38:N38" si="37">C36-C37</f>
        <v>0</v>
      </c>
      <c r="D38" s="18">
        <f t="shared" si="37"/>
        <v>0</v>
      </c>
      <c r="E38" s="18">
        <f t="shared" si="37"/>
        <v>0</v>
      </c>
      <c r="F38" s="18">
        <f t="shared" si="37"/>
        <v>0</v>
      </c>
      <c r="G38" s="18">
        <f t="shared" si="37"/>
        <v>0</v>
      </c>
      <c r="H38" s="18">
        <f t="shared" si="37"/>
        <v>0</v>
      </c>
      <c r="I38" s="18">
        <f t="shared" si="37"/>
        <v>0</v>
      </c>
      <c r="J38" s="18">
        <f t="shared" si="37"/>
        <v>0</v>
      </c>
      <c r="K38" s="18">
        <f t="shared" si="37"/>
        <v>0</v>
      </c>
      <c r="L38" s="18">
        <f t="shared" si="37"/>
        <v>0</v>
      </c>
      <c r="M38" s="18">
        <f t="shared" si="37"/>
        <v>0</v>
      </c>
      <c r="N38" s="18">
        <f t="shared" si="37"/>
        <v>0</v>
      </c>
    </row>
    <row r="39" spans="1:14" x14ac:dyDescent="0.25">
      <c r="B39" s="10" t="s">
        <v>43</v>
      </c>
      <c r="C39" s="11" t="str">
        <f t="shared" ref="C39" si="38">IF(ISERROR(C38/C37),"NA",C38/C37)</f>
        <v>NA</v>
      </c>
      <c r="D39" s="11" t="str">
        <f t="shared" ref="D39" si="39">IF(ISERROR(D38/D37),"NA",D38/D37)</f>
        <v>NA</v>
      </c>
      <c r="E39" s="11" t="str">
        <f t="shared" ref="E39" si="40">IF(ISERROR(E38/E37),"NA",E38/E37)</f>
        <v>NA</v>
      </c>
      <c r="F39" s="11" t="str">
        <f t="shared" ref="F39" si="41">IF(ISERROR(F38/F37),"NA",F38/F37)</f>
        <v>NA</v>
      </c>
      <c r="G39" s="11" t="str">
        <f t="shared" ref="G39" si="42">IF(ISERROR(G38/G37),"NA",G38/G37)</f>
        <v>NA</v>
      </c>
      <c r="H39" s="11" t="str">
        <f t="shared" ref="H39" si="43">IF(ISERROR(H38/H37),"NA",H38/H37)</f>
        <v>NA</v>
      </c>
      <c r="I39" s="11" t="str">
        <f t="shared" ref="I39" si="44">IF(ISERROR(I38/I37),"NA",I38/I37)</f>
        <v>NA</v>
      </c>
      <c r="J39" s="11" t="str">
        <f t="shared" ref="J39" si="45">IF(ISERROR(J38/J37),"NA",J38/J37)</f>
        <v>NA</v>
      </c>
      <c r="K39" s="11" t="str">
        <f t="shared" ref="K39" si="46">IF(ISERROR(K38/K37),"NA",K38/K37)</f>
        <v>NA</v>
      </c>
      <c r="L39" s="11" t="str">
        <f t="shared" ref="L39" si="47">IF(ISERROR(L38/L37),"NA",L38/L37)</f>
        <v>NA</v>
      </c>
      <c r="M39" s="11" t="str">
        <f t="shared" ref="M39" si="48">IF(ISERROR(M38/M37),"NA",M38/M37)</f>
        <v>NA</v>
      </c>
      <c r="N39" s="11" t="str">
        <f t="shared" ref="N39" si="49">IF(ISERROR(N38/N37),"NA",N38/N37)</f>
        <v>NA</v>
      </c>
    </row>
    <row r="40" spans="1:14" x14ac:dyDescent="0.25">
      <c r="B40" s="10" t="s">
        <v>44</v>
      </c>
      <c r="C40" s="12">
        <f>C38</f>
        <v>0</v>
      </c>
      <c r="D40" s="12">
        <f t="shared" ref="D40:N40" si="50">D38</f>
        <v>0</v>
      </c>
      <c r="E40" s="12">
        <f t="shared" si="50"/>
        <v>0</v>
      </c>
      <c r="F40" s="12">
        <f t="shared" si="50"/>
        <v>0</v>
      </c>
      <c r="G40" s="12">
        <f t="shared" si="50"/>
        <v>0</v>
      </c>
      <c r="H40" s="12">
        <f t="shared" si="50"/>
        <v>0</v>
      </c>
      <c r="I40" s="12">
        <f t="shared" si="50"/>
        <v>0</v>
      </c>
      <c r="J40" s="12">
        <f t="shared" si="50"/>
        <v>0</v>
      </c>
      <c r="K40" s="12">
        <f t="shared" si="50"/>
        <v>0</v>
      </c>
      <c r="L40" s="12">
        <f t="shared" si="50"/>
        <v>0</v>
      </c>
      <c r="M40" s="12">
        <f t="shared" si="50"/>
        <v>0</v>
      </c>
      <c r="N40" s="12">
        <f t="shared" si="50"/>
        <v>0</v>
      </c>
    </row>
    <row r="42" spans="1:14" ht="17.25" outlineLevel="1" x14ac:dyDescent="0.4">
      <c r="A42" s="28" t="s">
        <v>62</v>
      </c>
      <c r="B42" s="22"/>
      <c r="C42" s="30">
        <f>C35</f>
        <v>45649</v>
      </c>
      <c r="D42" s="30">
        <f>D35</f>
        <v>45650</v>
      </c>
      <c r="E42" s="30">
        <f>E35</f>
        <v>45651</v>
      </c>
      <c r="F42" s="30">
        <f>F35</f>
        <v>45652</v>
      </c>
      <c r="G42" s="31">
        <f>G35</f>
        <v>45653</v>
      </c>
      <c r="H42" s="30" t="s">
        <v>41</v>
      </c>
      <c r="I42" s="30"/>
      <c r="J42" s="30">
        <f>J35</f>
        <v>45658</v>
      </c>
      <c r="K42" s="30">
        <f>K35</f>
        <v>45659</v>
      </c>
      <c r="L42" s="30">
        <f>L35</f>
        <v>45660</v>
      </c>
      <c r="M42" s="31">
        <f>M35</f>
        <v>45663</v>
      </c>
      <c r="N42" s="30" t="s">
        <v>41</v>
      </c>
    </row>
    <row r="43" spans="1:14" x14ac:dyDescent="0.25">
      <c r="A43" t="s">
        <v>34</v>
      </c>
      <c r="B43" s="2" t="s">
        <v>3</v>
      </c>
      <c r="C43" s="3"/>
      <c r="D43" s="4"/>
      <c r="E43" s="4"/>
      <c r="F43" s="4"/>
      <c r="G43" s="5"/>
      <c r="H43" s="6"/>
      <c r="I43" s="4"/>
      <c r="J43" s="4"/>
      <c r="K43" s="4"/>
      <c r="L43" s="4"/>
      <c r="M43" s="5"/>
      <c r="N43" s="6"/>
    </row>
    <row r="44" spans="1:14" x14ac:dyDescent="0.25">
      <c r="A44" t="s">
        <v>34</v>
      </c>
      <c r="B44" s="7" t="s">
        <v>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B45" s="9" t="s">
        <v>42</v>
      </c>
      <c r="C45" s="18">
        <f t="shared" ref="C45:N45" si="51">C43-C44</f>
        <v>0</v>
      </c>
      <c r="D45" s="18">
        <f t="shared" si="51"/>
        <v>0</v>
      </c>
      <c r="E45" s="18">
        <f t="shared" si="51"/>
        <v>0</v>
      </c>
      <c r="F45" s="18">
        <f t="shared" si="51"/>
        <v>0</v>
      </c>
      <c r="G45" s="18">
        <f t="shared" si="51"/>
        <v>0</v>
      </c>
      <c r="H45" s="18">
        <f t="shared" si="51"/>
        <v>0</v>
      </c>
      <c r="I45" s="18">
        <f t="shared" si="51"/>
        <v>0</v>
      </c>
      <c r="J45" s="18">
        <f t="shared" si="51"/>
        <v>0</v>
      </c>
      <c r="K45" s="18">
        <f t="shared" si="51"/>
        <v>0</v>
      </c>
      <c r="L45" s="18">
        <f t="shared" si="51"/>
        <v>0</v>
      </c>
      <c r="M45" s="18">
        <f t="shared" si="51"/>
        <v>0</v>
      </c>
      <c r="N45" s="18">
        <f t="shared" si="51"/>
        <v>0</v>
      </c>
    </row>
    <row r="46" spans="1:14" x14ac:dyDescent="0.25">
      <c r="B46" s="10" t="s">
        <v>43</v>
      </c>
      <c r="C46" s="11" t="str">
        <f t="shared" ref="C46" si="52">IF(ISERROR(C45/C44),"NA",C45/C44)</f>
        <v>NA</v>
      </c>
      <c r="D46" s="11" t="str">
        <f t="shared" ref="D46" si="53">IF(ISERROR(D45/D44),"NA",D45/D44)</f>
        <v>NA</v>
      </c>
      <c r="E46" s="11" t="str">
        <f t="shared" ref="E46" si="54">IF(ISERROR(E45/E44),"NA",E45/E44)</f>
        <v>NA</v>
      </c>
      <c r="F46" s="11" t="str">
        <f t="shared" ref="F46" si="55">IF(ISERROR(F45/F44),"NA",F45/F44)</f>
        <v>NA</v>
      </c>
      <c r="G46" s="11" t="str">
        <f t="shared" ref="G46" si="56">IF(ISERROR(G45/G44),"NA",G45/G44)</f>
        <v>NA</v>
      </c>
      <c r="H46" s="11" t="str">
        <f t="shared" ref="H46" si="57">IF(ISERROR(H45/H44),"NA",H45/H44)</f>
        <v>NA</v>
      </c>
      <c r="I46" s="11" t="str">
        <f t="shared" ref="I46" si="58">IF(ISERROR(I45/I44),"NA",I45/I44)</f>
        <v>NA</v>
      </c>
      <c r="J46" s="11" t="str">
        <f t="shared" ref="J46" si="59">IF(ISERROR(J45/J44),"NA",J45/J44)</f>
        <v>NA</v>
      </c>
      <c r="K46" s="11" t="str">
        <f t="shared" ref="K46" si="60">IF(ISERROR(K45/K44),"NA",K45/K44)</f>
        <v>NA</v>
      </c>
      <c r="L46" s="11" t="str">
        <f t="shared" ref="L46" si="61">IF(ISERROR(L45/L44),"NA",L45/L44)</f>
        <v>NA</v>
      </c>
      <c r="M46" s="11" t="str">
        <f t="shared" ref="M46" si="62">IF(ISERROR(M45/M44),"NA",M45/M44)</f>
        <v>NA</v>
      </c>
      <c r="N46" s="11" t="str">
        <f t="shared" ref="N46" si="63">IF(ISERROR(N45/N44),"NA",N45/N44)</f>
        <v>NA</v>
      </c>
    </row>
    <row r="47" spans="1:14" x14ac:dyDescent="0.25">
      <c r="B47" s="10" t="s">
        <v>44</v>
      </c>
      <c r="C47" s="12">
        <f>C45</f>
        <v>0</v>
      </c>
      <c r="D47" s="12">
        <f t="shared" ref="D47:N47" si="64">D45</f>
        <v>0</v>
      </c>
      <c r="E47" s="12">
        <f t="shared" si="64"/>
        <v>0</v>
      </c>
      <c r="F47" s="12">
        <f t="shared" si="64"/>
        <v>0</v>
      </c>
      <c r="G47" s="12">
        <f t="shared" si="64"/>
        <v>0</v>
      </c>
      <c r="H47" s="12">
        <f t="shared" si="64"/>
        <v>0</v>
      </c>
      <c r="I47" s="12">
        <f t="shared" si="64"/>
        <v>0</v>
      </c>
      <c r="J47" s="12">
        <f t="shared" si="64"/>
        <v>0</v>
      </c>
      <c r="K47" s="12">
        <f t="shared" si="64"/>
        <v>0</v>
      </c>
      <c r="L47" s="12">
        <f t="shared" si="64"/>
        <v>0</v>
      </c>
      <c r="M47" s="12">
        <f t="shared" si="64"/>
        <v>0</v>
      </c>
      <c r="N47" s="12">
        <f t="shared" si="64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3BDA-B98A-46E5-9B92-D7B2EF1EBC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Bank</vt:lpstr>
      <vt:lpstr>Prior Week Comparison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Elsa</cp:lastModifiedBy>
  <dcterms:created xsi:type="dcterms:W3CDTF">2025-04-04T20:54:12Z</dcterms:created>
  <dcterms:modified xsi:type="dcterms:W3CDTF">2025-04-13T14:49:29Z</dcterms:modified>
</cp:coreProperties>
</file>